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<sst xmlns="http://schemas.openxmlformats.org/spreadsheetml/2006/main" count="100" uniqueCount="57">
  <si>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</si>
  <si>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</si>
  <si>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</si>
  <si>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</si>
  <si>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</si>
  <si>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</si>
  <si>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</si>
  <si>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</si>
  <si>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</si>
  <si>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</si>
  <si>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</si>
  <si>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</si>
  <si>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</si>
  <si>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</si>
  <si>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</si>
  <si>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</si>
  <si>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</si>
  <si>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</si>
  <si>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</si>
  <si>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</si>
  <si>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19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</si>
  <si>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</si>
  <si>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</si>
  <si>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</si>
  <si>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</si>
  <si>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</si>
  <si>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</si>
  <si>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</si>
  <si>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</si>
  <si>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</si>
  <si>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</si>
  <si>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</si>
  <si>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</si>
  <si>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ООО "КСК", Грязин М.Б, ООО "Управление Недвижимостью", АО "Тандер", Калганова Н.Н.; Рукавицин К.С., Шмидт А.А.</t>
  </si>
  <si>
    <t>население</t>
  </si>
  <si>
    <t>ООО "Лента", ОАО "Стройтехника", ОАО "Петрозаводские коммунальные системы", ООО "Салмон", Автономное учреждение РК "Физкультурно-оздоровительный комплекс", ООО "Экогаз", ООО "126 УНР", АУ РК ЦСП "ШВСМ", ООО "Инвест-Девелопмент", АО «Тандер», ООО "КАМЕНЪ", ООО "Карельская битумная компания", ООО "ОНЕГОСТРОЙСЕРВИС", ООО "УК ПФО"</t>
  </si>
  <si>
    <t>ООО "ТМК-Инвест", ООО "Пальмира трейдинг", ООО "Телекомстрой", ООО "ТелекомСтройИнвест", ООО "Фабрика бытовых услуг", ООО "Торговый холдинг "Лотос", ООО "НОВА-ИНВЕСТ", ООО "Комфортный дом",ИП Рожков Г.А., ООО "Р и Р", ООО "Онегостройсервис", ООО "ЖК Александровский", ООО "Арагон", ООО "Сантехмонтаж", АО "Кронверк", ООО "Онегопромстрой", ООО "Леспромпроект", ООО "ПоларТек", АО "Онежский судостроительно-судоремонтный завод", Джафаров У.А.о., ИП Корсак С.А., ООО "МАКСИМУМ"</t>
  </si>
  <si>
    <t xml:space="preserve">ИП Петросян,ООО "Веал", ИП Манукян К.В.,ЗАО "ИКО Недвижимость", Беляев Д.А.,  ТСЖ "Варламова35", Мухин А.Н., ООО Стоматология "Диадент", ИП Пальцев И.Е., ИП Антюков А.В., ИП Алиханов И.Д., </t>
  </si>
  <si>
    <t>ООО "Карелминерал", Кондопожское муниципальное многоотраслевое предприятие ЖКХ;</t>
  </si>
  <si>
    <t>ЗАО "Свинокомплекс "Кондопожский",ОАО "Кондопожский комбинат хлебопродуктов", Кондопожское муниципальное многоотраслевое предприятие ЖКХ; ИП Федоренко Н.В.</t>
  </si>
  <si>
    <t>ООО "Партнер Отель", ИП Федоренко Н.В., ИП Гутыро Г.Д., ООО "Бриг", Варлевская Н.Г., Церковь Христиан Веры Евангельской, ФГКУ "1 отряд федеральной противопожарной службы по Республике Карелия", ООО "ЯНИШПОЛЕ"</t>
  </si>
  <si>
    <t>Местная религиозная организация православный приход храма святых мучениц Веры, Надежды, Любови и матери их Софии; ИП Берляков Д.В., Куркин Н.В.</t>
  </si>
  <si>
    <t>ООО "Петербургтеплоэнерго, ООО "ТРЦ-1", Трофимов А.А.;</t>
  </si>
  <si>
    <t>Гаврилов В.А., Асташов А.А</t>
  </si>
  <si>
    <t>-</t>
  </si>
  <si>
    <t>ОАО "ТГК №1"</t>
  </si>
  <si>
    <t>АО "Кондопожский ЦБК"</t>
  </si>
  <si>
    <t>ПСК "Стройконструкция", ОАО "Корм", ООО "ОТЗ",ОАО "Петрозаводский хлебокомбинат",
ИП Маркелов Я.В.</t>
  </si>
  <si>
    <t>ООО "Картэк", АО "Славмо"</t>
  </si>
  <si>
    <t>АО "АЭМ-технологии"</t>
  </si>
  <si>
    <t>ООО Петербургтеплоэнерго"</t>
  </si>
  <si>
    <t>ООО "Петербургтеплоэнерго</t>
  </si>
  <si>
    <t xml:space="preserve">ООО "Русский Лесной Альянс", АО "Петрозаводские коммунальные системы",  ООО ДОК "Калевала", ООО "Термоком" (ТЦ "Макси"), ООО "БИОМАГ ЭКОТЕХНОЛОГИИ", АО ПКС-Тепловые сети </t>
  </si>
  <si>
    <t>МДОУ д/с "Боровичок",МОУДО Шуйская детская музыкальная школа, ООО "Вица",  МУ "Шуйский центр культуры", ООО "Миро-камень", ФГКУ "1 отрад федеральной противопожарной службы"; ИП Кочанов, ИП Савченко, ООО "Дизель-Сервис", ООО СП "Строймонтаж",   ООО "Финанс-Инвест", Кокконен М.А,  АО "Специализированный Застройщик "КСМ", ИП Свидский С.А., ООО "Консоль С", ООО "Нордспецмонтаж", ФКУ "Центр ГИМС МЧС России по Республике Карелия»</t>
  </si>
  <si>
    <t>АО "ВАД", ИП Маркелов Я.В., ООО "Лента", ООО "Карельский продукт",  ООО "ЦСК", ООО Концерн "Питер",ЗАО "Торговый дом "Славянский ряд", ОАО Петрозаводский хлебозавод "Сампо",  ОАО "Петрозаводские коммунальные системы", АО "ПКС-Тепловые сети", АО Строительная компания "ВЕК",  АО "Карелгаз", ООО "Мир-Инвест", ФГБУ "ЦЖКУ" Минобороны России, ООО "МИР-ИНВЕСТ", ООО "ОБЩЕСТВЕННЫЙ СПОРТИВНЫЙ КОМПЛЕКС", ООО "Питер-Инн", ООО "Строительная Компания "Невская Недвижимость", ООО "ПСК Строитель", ООО "Питер-Инн"</t>
  </si>
  <si>
    <t>август</t>
  </si>
  <si>
    <t>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</si>
</sst>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7" fontId="28" fillId="0" borderId="13" xfId="0" applyNumberFormat="1" applyFont="1" applyFill="1" applyBorder="1" applyAlignment="1">
      <alignment horizontal="center" vertical="center" wrapText="1"/>
    </xf>
    <xf numFmtId="177" fontId="28" fillId="0" borderId="14" xfId="0" applyNumberFormat="1" applyFont="1" applyFill="1" applyBorder="1" applyAlignment="1">
      <alignment horizontal="center" vertical="center" wrapText="1"/>
    </xf>
    <xf numFmtId="177" fontId="28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7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177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5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5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top"/>
    </xf>
    <xf numFmtId="176" fontId="28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9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3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6"/>
  <sheetViews>
    <sheetView tabSelected="1" zoomScale="93" zoomScaleNormal="93" zoomScaleSheetLayoutView="120" zoomScalePageLayoutView="0" workbookViewId="0" topLeftCell="A1">
      <selection activeCell="DF53" sqref="DE53:DF53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</row>
    <row r="5" spans="86:150" s="7" customFormat="1" ht="15.75">
      <c r="CH5" s="10" t="s">
        <v>14</v>
      </c>
      <c r="CI5" s="72" t="s">
        <v>19</v>
      </c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5" t="s">
        <v>0</v>
      </c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</row>
    <row r="7" spans="69:102" s="7" customFormat="1" ht="15" customHeight="1">
      <c r="BQ7" s="10" t="s">
        <v>56</v>
      </c>
      <c r="BR7" s="47" t="s">
        <v>55</v>
      </c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8">
        <v>20</v>
      </c>
      <c r="CK7" s="48"/>
      <c r="CL7" s="48"/>
      <c r="CM7" s="48"/>
      <c r="CN7" s="49" t="s">
        <v>20</v>
      </c>
      <c r="CO7" s="49"/>
      <c r="CP7" s="49"/>
      <c r="CQ7" s="49"/>
      <c r="CR7" s="11" t="s">
        <v>3</v>
      </c>
      <c r="CV7" s="11"/>
      <c r="CW7" s="11"/>
      <c r="CX7" s="11"/>
    </row>
    <row r="8" spans="70:87" s="13" customFormat="1" ht="11.25">
      <c r="BR8" s="50" t="s">
        <v>2</v>
      </c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</row>
    <row r="9" spans="1:18" ht="15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12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2" customFormat="1" ht="12" thickBot="1"/>
    <row r="12" spans="1:161" s="14" customFormat="1" ht="37.5" customHeight="1">
      <c r="A12" s="42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 t="s">
        <v>10</v>
      </c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 t="s">
        <v>11</v>
      </c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 t="s">
        <v>12</v>
      </c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 t="s">
        <v>13</v>
      </c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52"/>
    </row>
    <row r="13" spans="1:161" s="15" customFormat="1" ht="12.75" thickBot="1">
      <c r="A13" s="28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3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v>4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53"/>
    </row>
    <row r="14" spans="1:163" s="16" customFormat="1" ht="15" customHeight="1">
      <c r="A14" s="61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 t="s">
        <v>22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73" t="s">
        <v>44</v>
      </c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30" t="s">
        <v>25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22" t="s">
        <v>44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54">
        <f>SUM(CC15,CC16,CC17,CC18,CC19,CC20,CC21)</f>
        <v>16.635875000000002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4">
        <f>FG14-DB14</f>
        <v>653.6641249999999</v>
      </c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6"/>
      <c r="FG14" s="24">
        <v>670.3</v>
      </c>
    </row>
    <row r="15" spans="1:163" s="16" customFormat="1" ht="1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 t="s">
        <v>45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40" t="s">
        <v>26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1">
        <f>15026.439/1000</f>
        <v>15.026439</v>
      </c>
      <c r="CD15" s="21">
        <v>51168.488</v>
      </c>
      <c r="CE15" s="21">
        <v>51168.488</v>
      </c>
      <c r="CF15" s="21">
        <v>51168.488</v>
      </c>
      <c r="CG15" s="21">
        <v>51168.488</v>
      </c>
      <c r="CH15" s="21">
        <v>51168.488</v>
      </c>
      <c r="CI15" s="21">
        <v>51168.488</v>
      </c>
      <c r="CJ15" s="21">
        <v>51168.488</v>
      </c>
      <c r="CK15" s="21">
        <v>51168.488</v>
      </c>
      <c r="CL15" s="21">
        <v>51168.488</v>
      </c>
      <c r="CM15" s="21">
        <v>51168.488</v>
      </c>
      <c r="CN15" s="21">
        <v>51168.488</v>
      </c>
      <c r="CO15" s="21">
        <v>51168.488</v>
      </c>
      <c r="CP15" s="21">
        <v>51168.488</v>
      </c>
      <c r="CQ15" s="21">
        <v>51168.488</v>
      </c>
      <c r="CR15" s="21">
        <v>51168.488</v>
      </c>
      <c r="CS15" s="21">
        <v>51168.488</v>
      </c>
      <c r="CT15" s="21">
        <v>51168.488</v>
      </c>
      <c r="CU15" s="21">
        <v>51168.488</v>
      </c>
      <c r="CV15" s="21">
        <v>51168.488</v>
      </c>
      <c r="CW15" s="21">
        <v>51168.488</v>
      </c>
      <c r="CX15" s="21">
        <v>51168.488</v>
      </c>
      <c r="CY15" s="21">
        <v>51168.488</v>
      </c>
      <c r="CZ15" s="21">
        <v>51168.488</v>
      </c>
      <c r="DA15" s="21">
        <v>51168.488</v>
      </c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G15" s="24"/>
    </row>
    <row r="16" spans="1:163" s="16" customFormat="1" ht="21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 t="s">
        <v>49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40" t="s">
        <v>27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1">
        <f>165.689/1000</f>
        <v>0.165689</v>
      </c>
      <c r="CD16" s="21">
        <v>733.361</v>
      </c>
      <c r="CE16" s="21">
        <v>733.361</v>
      </c>
      <c r="CF16" s="21">
        <v>733.361</v>
      </c>
      <c r="CG16" s="21">
        <v>733.361</v>
      </c>
      <c r="CH16" s="21">
        <v>733.361</v>
      </c>
      <c r="CI16" s="21">
        <v>733.361</v>
      </c>
      <c r="CJ16" s="21">
        <v>733.361</v>
      </c>
      <c r="CK16" s="21">
        <v>733.361</v>
      </c>
      <c r="CL16" s="21">
        <v>733.361</v>
      </c>
      <c r="CM16" s="21">
        <v>733.361</v>
      </c>
      <c r="CN16" s="21">
        <v>733.361</v>
      </c>
      <c r="CO16" s="21">
        <v>733.361</v>
      </c>
      <c r="CP16" s="21">
        <v>733.361</v>
      </c>
      <c r="CQ16" s="21">
        <v>733.361</v>
      </c>
      <c r="CR16" s="21">
        <v>733.361</v>
      </c>
      <c r="CS16" s="21">
        <v>733.361</v>
      </c>
      <c r="CT16" s="21">
        <v>733.361</v>
      </c>
      <c r="CU16" s="21">
        <v>733.361</v>
      </c>
      <c r="CV16" s="21">
        <v>733.361</v>
      </c>
      <c r="CW16" s="21">
        <v>733.361</v>
      </c>
      <c r="CX16" s="21">
        <v>733.361</v>
      </c>
      <c r="CY16" s="21">
        <v>733.361</v>
      </c>
      <c r="CZ16" s="21">
        <v>733.361</v>
      </c>
      <c r="DA16" s="21">
        <v>733.361</v>
      </c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  <c r="FG16" s="24"/>
    </row>
    <row r="17" spans="1:163" s="16" customFormat="1" ht="25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 t="s">
        <v>52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40" t="s">
        <v>28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5">
        <f>234.647/1000</f>
        <v>0.234647</v>
      </c>
      <c r="CD17" s="26">
        <v>3339.3100000000004</v>
      </c>
      <c r="CE17" s="26">
        <v>3339.3100000000004</v>
      </c>
      <c r="CF17" s="26">
        <v>3339.3100000000004</v>
      </c>
      <c r="CG17" s="26">
        <v>3339.3100000000004</v>
      </c>
      <c r="CH17" s="26">
        <v>3339.3100000000004</v>
      </c>
      <c r="CI17" s="26">
        <v>3339.3100000000004</v>
      </c>
      <c r="CJ17" s="26">
        <v>3339.3100000000004</v>
      </c>
      <c r="CK17" s="26">
        <v>3339.3100000000004</v>
      </c>
      <c r="CL17" s="26">
        <v>3339.3100000000004</v>
      </c>
      <c r="CM17" s="26">
        <v>3339.3100000000004</v>
      </c>
      <c r="CN17" s="26">
        <v>3339.3100000000004</v>
      </c>
      <c r="CO17" s="26">
        <v>3339.3100000000004</v>
      </c>
      <c r="CP17" s="26">
        <v>3339.3100000000004</v>
      </c>
      <c r="CQ17" s="26">
        <v>3339.3100000000004</v>
      </c>
      <c r="CR17" s="26">
        <v>3339.3100000000004</v>
      </c>
      <c r="CS17" s="26">
        <v>3339.3100000000004</v>
      </c>
      <c r="CT17" s="26">
        <v>3339.3100000000004</v>
      </c>
      <c r="CU17" s="26">
        <v>3339.3100000000004</v>
      </c>
      <c r="CV17" s="26">
        <v>3339.3100000000004</v>
      </c>
      <c r="CW17" s="26">
        <v>3339.3100000000004</v>
      </c>
      <c r="CX17" s="26">
        <v>3339.3100000000004</v>
      </c>
      <c r="CY17" s="26">
        <v>3339.3100000000004</v>
      </c>
      <c r="CZ17" s="26">
        <v>3339.3100000000004</v>
      </c>
      <c r="DA17" s="27">
        <v>3339.3100000000004</v>
      </c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G17" s="24"/>
    </row>
    <row r="18" spans="1:163" s="16" customFormat="1" ht="72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 t="s">
        <v>54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40" t="s">
        <v>29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1">
        <f>68.745/1000</f>
        <v>0.068745</v>
      </c>
      <c r="CD18" s="21">
        <v>9258.35</v>
      </c>
      <c r="CE18" s="21">
        <v>9258.35</v>
      </c>
      <c r="CF18" s="21">
        <v>9258.35</v>
      </c>
      <c r="CG18" s="21">
        <v>9258.35</v>
      </c>
      <c r="CH18" s="21">
        <v>9258.35</v>
      </c>
      <c r="CI18" s="21">
        <v>9258.35</v>
      </c>
      <c r="CJ18" s="21">
        <v>9258.35</v>
      </c>
      <c r="CK18" s="21">
        <v>9258.35</v>
      </c>
      <c r="CL18" s="21">
        <v>9258.35</v>
      </c>
      <c r="CM18" s="21">
        <v>9258.35</v>
      </c>
      <c r="CN18" s="21">
        <v>9258.35</v>
      </c>
      <c r="CO18" s="21">
        <v>9258.35</v>
      </c>
      <c r="CP18" s="21">
        <v>9258.35</v>
      </c>
      <c r="CQ18" s="21">
        <v>9258.35</v>
      </c>
      <c r="CR18" s="21">
        <v>9258.35</v>
      </c>
      <c r="CS18" s="21">
        <v>9258.35</v>
      </c>
      <c r="CT18" s="21">
        <v>9258.35</v>
      </c>
      <c r="CU18" s="21">
        <v>9258.35</v>
      </c>
      <c r="CV18" s="21">
        <v>9258.35</v>
      </c>
      <c r="CW18" s="21">
        <v>9258.35</v>
      </c>
      <c r="CX18" s="21">
        <v>9258.35</v>
      </c>
      <c r="CY18" s="21">
        <v>9258.35</v>
      </c>
      <c r="CZ18" s="21">
        <v>9258.35</v>
      </c>
      <c r="DA18" s="21">
        <v>9258.35</v>
      </c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8"/>
      <c r="FG18" s="24"/>
    </row>
    <row r="19" spans="1:163" s="16" customFormat="1" ht="58.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 t="s">
        <v>53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40" t="s">
        <v>30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1">
        <f>4.225/1000</f>
        <v>0.004225</v>
      </c>
      <c r="CD19" s="21">
        <v>54.498999999999995</v>
      </c>
      <c r="CE19" s="21">
        <v>54.498999999999995</v>
      </c>
      <c r="CF19" s="21">
        <v>54.498999999999995</v>
      </c>
      <c r="CG19" s="21">
        <v>54.498999999999995</v>
      </c>
      <c r="CH19" s="21">
        <v>54.498999999999995</v>
      </c>
      <c r="CI19" s="21">
        <v>54.498999999999995</v>
      </c>
      <c r="CJ19" s="21">
        <v>54.498999999999995</v>
      </c>
      <c r="CK19" s="21">
        <v>54.498999999999995</v>
      </c>
      <c r="CL19" s="21">
        <v>54.498999999999995</v>
      </c>
      <c r="CM19" s="21">
        <v>54.498999999999995</v>
      </c>
      <c r="CN19" s="21">
        <v>54.498999999999995</v>
      </c>
      <c r="CO19" s="21">
        <v>54.498999999999995</v>
      </c>
      <c r="CP19" s="21">
        <v>54.498999999999995</v>
      </c>
      <c r="CQ19" s="21">
        <v>54.498999999999995</v>
      </c>
      <c r="CR19" s="21">
        <v>54.498999999999995</v>
      </c>
      <c r="CS19" s="21">
        <v>54.498999999999995</v>
      </c>
      <c r="CT19" s="21">
        <v>54.498999999999995</v>
      </c>
      <c r="CU19" s="21">
        <v>54.498999999999995</v>
      </c>
      <c r="CV19" s="21">
        <v>54.498999999999995</v>
      </c>
      <c r="CW19" s="21">
        <v>54.498999999999995</v>
      </c>
      <c r="CX19" s="21">
        <v>54.498999999999995</v>
      </c>
      <c r="CY19" s="21">
        <v>54.498999999999995</v>
      </c>
      <c r="CZ19" s="21">
        <v>54.498999999999995</v>
      </c>
      <c r="DA19" s="21">
        <v>54.498999999999995</v>
      </c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  <c r="FG19" s="24"/>
    </row>
    <row r="20" spans="1:163" s="16" customFormat="1" ht="27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33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40" t="s">
        <v>31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1">
        <f>1.13/1000</f>
        <v>0.00113</v>
      </c>
      <c r="CD20" s="21">
        <v>6.205</v>
      </c>
      <c r="CE20" s="21">
        <v>6.205</v>
      </c>
      <c r="CF20" s="21">
        <v>6.205</v>
      </c>
      <c r="CG20" s="21">
        <v>6.205</v>
      </c>
      <c r="CH20" s="21">
        <v>6.205</v>
      </c>
      <c r="CI20" s="21">
        <v>6.205</v>
      </c>
      <c r="CJ20" s="21">
        <v>6.205</v>
      </c>
      <c r="CK20" s="21">
        <v>6.205</v>
      </c>
      <c r="CL20" s="21">
        <v>6.205</v>
      </c>
      <c r="CM20" s="21">
        <v>6.205</v>
      </c>
      <c r="CN20" s="21">
        <v>6.205</v>
      </c>
      <c r="CO20" s="21">
        <v>6.205</v>
      </c>
      <c r="CP20" s="21">
        <v>6.205</v>
      </c>
      <c r="CQ20" s="21">
        <v>6.205</v>
      </c>
      <c r="CR20" s="21">
        <v>6.205</v>
      </c>
      <c r="CS20" s="21">
        <v>6.205</v>
      </c>
      <c r="CT20" s="21">
        <v>6.205</v>
      </c>
      <c r="CU20" s="21">
        <v>6.205</v>
      </c>
      <c r="CV20" s="21">
        <v>6.205</v>
      </c>
      <c r="CW20" s="21">
        <v>6.205</v>
      </c>
      <c r="CX20" s="21">
        <v>6.205</v>
      </c>
      <c r="CY20" s="21">
        <v>6.205</v>
      </c>
      <c r="CZ20" s="21">
        <v>6.205</v>
      </c>
      <c r="DA20" s="21">
        <v>6.205</v>
      </c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  <c r="FG20" s="24"/>
    </row>
    <row r="21" spans="1:163" s="16" customFormat="1" ht="21.75" customHeight="1" thickBo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 t="s">
        <v>34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7" t="s">
        <v>32</v>
      </c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18">
        <v>1.135</v>
      </c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  <c r="FG21" s="24"/>
    </row>
    <row r="22" spans="1:163" s="16" customFormat="1" ht="15" customHeight="1">
      <c r="A22" s="61" t="s">
        <v>16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22" t="s">
        <v>21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 t="s">
        <v>44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30" t="s">
        <v>25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22" t="s">
        <v>44</v>
      </c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70">
        <f>SUM(CC24,CC25,CC26,CC27,CC28,CC29)</f>
        <v>0.4797679999999999</v>
      </c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75">
        <f>FG22-DB22</f>
        <v>69.620232</v>
      </c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  <c r="FG22" s="24">
        <v>70.1</v>
      </c>
    </row>
    <row r="23" spans="1:163" s="16" customFormat="1" ht="1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44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40" t="s">
        <v>26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19" t="s">
        <v>44</v>
      </c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G23" s="24"/>
    </row>
    <row r="24" spans="1:163" s="16" customFormat="1" ht="20.2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51" t="s">
        <v>48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40" t="s">
        <v>27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1">
        <f>234.778/1000</f>
        <v>0.234778</v>
      </c>
      <c r="CD24" s="21">
        <v>703.663</v>
      </c>
      <c r="CE24" s="21">
        <v>703.663</v>
      </c>
      <c r="CF24" s="21">
        <v>703.663</v>
      </c>
      <c r="CG24" s="21">
        <v>703.663</v>
      </c>
      <c r="CH24" s="21">
        <v>703.663</v>
      </c>
      <c r="CI24" s="21">
        <v>703.663</v>
      </c>
      <c r="CJ24" s="21">
        <v>703.663</v>
      </c>
      <c r="CK24" s="21">
        <v>703.663</v>
      </c>
      <c r="CL24" s="21">
        <v>703.663</v>
      </c>
      <c r="CM24" s="21">
        <v>703.663</v>
      </c>
      <c r="CN24" s="21">
        <v>703.663</v>
      </c>
      <c r="CO24" s="21">
        <v>703.663</v>
      </c>
      <c r="CP24" s="21">
        <v>703.663</v>
      </c>
      <c r="CQ24" s="21">
        <v>703.663</v>
      </c>
      <c r="CR24" s="21">
        <v>703.663</v>
      </c>
      <c r="CS24" s="21">
        <v>703.663</v>
      </c>
      <c r="CT24" s="21">
        <v>703.663</v>
      </c>
      <c r="CU24" s="21">
        <v>703.663</v>
      </c>
      <c r="CV24" s="21">
        <v>703.663</v>
      </c>
      <c r="CW24" s="21">
        <v>703.663</v>
      </c>
      <c r="CX24" s="21">
        <v>703.663</v>
      </c>
      <c r="CY24" s="21">
        <v>703.663</v>
      </c>
      <c r="CZ24" s="21">
        <v>703.663</v>
      </c>
      <c r="DA24" s="21">
        <v>703.663</v>
      </c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G24" s="24"/>
    </row>
    <row r="25" spans="1:163" s="16" customFormat="1" ht="23.2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51" t="s">
        <v>47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40" t="s">
        <v>28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0">
        <f>48.367/1000</f>
        <v>0.048367</v>
      </c>
      <c r="CD25" s="20">
        <v>2102.5299999999997</v>
      </c>
      <c r="CE25" s="20">
        <v>2102.5299999999997</v>
      </c>
      <c r="CF25" s="20">
        <v>2102.5299999999997</v>
      </c>
      <c r="CG25" s="20">
        <v>2102.5299999999997</v>
      </c>
      <c r="CH25" s="20">
        <v>2102.5299999999997</v>
      </c>
      <c r="CI25" s="20">
        <v>2102.5299999999997</v>
      </c>
      <c r="CJ25" s="20">
        <v>2102.5299999999997</v>
      </c>
      <c r="CK25" s="20">
        <v>2102.5299999999997</v>
      </c>
      <c r="CL25" s="20">
        <v>2102.5299999999997</v>
      </c>
      <c r="CM25" s="20">
        <v>2102.5299999999997</v>
      </c>
      <c r="CN25" s="20">
        <v>2102.5299999999997</v>
      </c>
      <c r="CO25" s="20">
        <v>2102.5299999999997</v>
      </c>
      <c r="CP25" s="20">
        <v>2102.5299999999997</v>
      </c>
      <c r="CQ25" s="20">
        <v>2102.5299999999997</v>
      </c>
      <c r="CR25" s="20">
        <v>2102.5299999999997</v>
      </c>
      <c r="CS25" s="20">
        <v>2102.5299999999997</v>
      </c>
      <c r="CT25" s="20">
        <v>2102.5299999999997</v>
      </c>
      <c r="CU25" s="20">
        <v>2102.5299999999997</v>
      </c>
      <c r="CV25" s="20">
        <v>2102.5299999999997</v>
      </c>
      <c r="CW25" s="20">
        <v>2102.5299999999997</v>
      </c>
      <c r="CX25" s="20">
        <v>2102.5299999999997</v>
      </c>
      <c r="CY25" s="20">
        <v>2102.5299999999997</v>
      </c>
      <c r="CZ25" s="20">
        <v>2102.5299999999997</v>
      </c>
      <c r="DA25" s="20">
        <v>2102.5299999999997</v>
      </c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G25" s="24"/>
    </row>
    <row r="26" spans="1:163" s="16" customFormat="1" ht="50.2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51" t="s">
        <v>35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40" t="s">
        <v>29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0">
        <f>114.461/1000</f>
        <v>0.114461</v>
      </c>
      <c r="CD26" s="20">
        <v>8351.779999999999</v>
      </c>
      <c r="CE26" s="20">
        <v>8351.779999999999</v>
      </c>
      <c r="CF26" s="20">
        <v>8351.779999999999</v>
      </c>
      <c r="CG26" s="20">
        <v>8351.779999999999</v>
      </c>
      <c r="CH26" s="20">
        <v>8351.779999999999</v>
      </c>
      <c r="CI26" s="20">
        <v>8351.779999999999</v>
      </c>
      <c r="CJ26" s="20">
        <v>8351.779999999999</v>
      </c>
      <c r="CK26" s="20">
        <v>8351.779999999999</v>
      </c>
      <c r="CL26" s="20">
        <v>8351.779999999999</v>
      </c>
      <c r="CM26" s="20">
        <v>8351.779999999999</v>
      </c>
      <c r="CN26" s="20">
        <v>8351.779999999999</v>
      </c>
      <c r="CO26" s="20">
        <v>8351.779999999999</v>
      </c>
      <c r="CP26" s="20">
        <v>8351.779999999999</v>
      </c>
      <c r="CQ26" s="20">
        <v>8351.779999999999</v>
      </c>
      <c r="CR26" s="20">
        <v>8351.779999999999</v>
      </c>
      <c r="CS26" s="20">
        <v>8351.779999999999</v>
      </c>
      <c r="CT26" s="20">
        <v>8351.779999999999</v>
      </c>
      <c r="CU26" s="20">
        <v>8351.779999999999</v>
      </c>
      <c r="CV26" s="20">
        <v>8351.779999999999</v>
      </c>
      <c r="CW26" s="20">
        <v>8351.779999999999</v>
      </c>
      <c r="CX26" s="20">
        <v>8351.779999999999</v>
      </c>
      <c r="CY26" s="20">
        <v>8351.779999999999</v>
      </c>
      <c r="CZ26" s="20">
        <v>8351.779999999999</v>
      </c>
      <c r="DA26" s="20">
        <v>8351.779999999999</v>
      </c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G26" s="24"/>
    </row>
    <row r="27" spans="1:163" s="16" customFormat="1" ht="76.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51" t="s">
        <v>36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40" t="s">
        <v>30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21">
        <f>12.837/1000</f>
        <v>0.012837</v>
      </c>
      <c r="CD27" s="21">
        <v>48.736000000000004</v>
      </c>
      <c r="CE27" s="21">
        <v>48.736000000000004</v>
      </c>
      <c r="CF27" s="21">
        <v>48.736000000000004</v>
      </c>
      <c r="CG27" s="21">
        <v>48.736000000000004</v>
      </c>
      <c r="CH27" s="21">
        <v>48.736000000000004</v>
      </c>
      <c r="CI27" s="21">
        <v>48.736000000000004</v>
      </c>
      <c r="CJ27" s="21">
        <v>48.736000000000004</v>
      </c>
      <c r="CK27" s="21">
        <v>48.736000000000004</v>
      </c>
      <c r="CL27" s="21">
        <v>48.736000000000004</v>
      </c>
      <c r="CM27" s="21">
        <v>48.736000000000004</v>
      </c>
      <c r="CN27" s="21">
        <v>48.736000000000004</v>
      </c>
      <c r="CO27" s="21">
        <v>48.736000000000004</v>
      </c>
      <c r="CP27" s="21">
        <v>48.736000000000004</v>
      </c>
      <c r="CQ27" s="21">
        <v>48.736000000000004</v>
      </c>
      <c r="CR27" s="21">
        <v>48.736000000000004</v>
      </c>
      <c r="CS27" s="21">
        <v>48.736000000000004</v>
      </c>
      <c r="CT27" s="21">
        <v>48.736000000000004</v>
      </c>
      <c r="CU27" s="21">
        <v>48.736000000000004</v>
      </c>
      <c r="CV27" s="21">
        <v>48.736000000000004</v>
      </c>
      <c r="CW27" s="21">
        <v>48.736000000000004</v>
      </c>
      <c r="CX27" s="21">
        <v>48.736000000000004</v>
      </c>
      <c r="CY27" s="21">
        <v>48.736000000000004</v>
      </c>
      <c r="CZ27" s="21">
        <v>48.736000000000004</v>
      </c>
      <c r="DA27" s="21">
        <v>48.736000000000004</v>
      </c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G27" s="24"/>
    </row>
    <row r="28" spans="1:163" s="16" customFormat="1" ht="47.2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51" t="s">
        <v>37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40" t="s">
        <v>31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21">
        <f>10.325/1000</f>
        <v>0.010324999999999999</v>
      </c>
      <c r="CD28" s="21">
        <v>4.554</v>
      </c>
      <c r="CE28" s="21">
        <v>4.554</v>
      </c>
      <c r="CF28" s="21">
        <v>4.554</v>
      </c>
      <c r="CG28" s="21">
        <v>4.554</v>
      </c>
      <c r="CH28" s="21">
        <v>4.554</v>
      </c>
      <c r="CI28" s="21">
        <v>4.554</v>
      </c>
      <c r="CJ28" s="21">
        <v>4.554</v>
      </c>
      <c r="CK28" s="21">
        <v>4.554</v>
      </c>
      <c r="CL28" s="21">
        <v>4.554</v>
      </c>
      <c r="CM28" s="21">
        <v>4.554</v>
      </c>
      <c r="CN28" s="21">
        <v>4.554</v>
      </c>
      <c r="CO28" s="21">
        <v>4.554</v>
      </c>
      <c r="CP28" s="21">
        <v>4.554</v>
      </c>
      <c r="CQ28" s="21">
        <v>4.554</v>
      </c>
      <c r="CR28" s="21">
        <v>4.554</v>
      </c>
      <c r="CS28" s="21">
        <v>4.554</v>
      </c>
      <c r="CT28" s="21">
        <v>4.554</v>
      </c>
      <c r="CU28" s="21">
        <v>4.554</v>
      </c>
      <c r="CV28" s="21">
        <v>4.554</v>
      </c>
      <c r="CW28" s="21">
        <v>4.554</v>
      </c>
      <c r="CX28" s="21">
        <v>4.554</v>
      </c>
      <c r="CY28" s="21">
        <v>4.554</v>
      </c>
      <c r="CZ28" s="21">
        <v>4.554</v>
      </c>
      <c r="DA28" s="21">
        <v>4.554</v>
      </c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G28" s="24"/>
    </row>
    <row r="29" spans="1:163" s="16" customFormat="1" ht="21" customHeight="1" thickBo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69" t="s">
        <v>34</v>
      </c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7" t="s">
        <v>32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18">
        <v>0.059</v>
      </c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0"/>
      <c r="FG29" s="24"/>
    </row>
    <row r="30" spans="1:163" s="17" customFormat="1" ht="18" customHeight="1">
      <c r="A30" s="61" t="s">
        <v>17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2" t="s">
        <v>23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 t="s">
        <v>44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30" t="s">
        <v>25</v>
      </c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22" t="s">
        <v>44</v>
      </c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54">
        <f>SUM(CC31,CC33,CC34,CC35,CC36,CC37)</f>
        <v>17.398863000000002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74">
        <f>FG30-DB30</f>
        <v>409.201137</v>
      </c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6"/>
      <c r="FG30" s="24">
        <v>426.6</v>
      </c>
    </row>
    <row r="31" spans="1:163" s="17" customFormat="1" ht="1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51" t="s">
        <v>46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40" t="s">
        <v>26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23">
        <f>17177.452/1000</f>
        <v>17.177452000000002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G31" s="24"/>
    </row>
    <row r="32" spans="1:163" s="17" customFormat="1" ht="1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">
        <v>44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40" t="s">
        <v>27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19" t="s">
        <v>44</v>
      </c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G32" s="24"/>
    </row>
    <row r="33" spans="1:163" s="17" customFormat="1" ht="18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51" t="s">
        <v>38</v>
      </c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40" t="s">
        <v>28</v>
      </c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20">
        <f>106.558/1000</f>
        <v>0.10655800000000001</v>
      </c>
      <c r="CD33" s="20">
        <v>1690.27</v>
      </c>
      <c r="CE33" s="20">
        <v>1690.27</v>
      </c>
      <c r="CF33" s="20">
        <v>1690.27</v>
      </c>
      <c r="CG33" s="20">
        <v>1690.27</v>
      </c>
      <c r="CH33" s="20">
        <v>1690.27</v>
      </c>
      <c r="CI33" s="20">
        <v>1690.27</v>
      </c>
      <c r="CJ33" s="20">
        <v>1690.27</v>
      </c>
      <c r="CK33" s="20">
        <v>1690.27</v>
      </c>
      <c r="CL33" s="20">
        <v>1690.27</v>
      </c>
      <c r="CM33" s="20">
        <v>1690.27</v>
      </c>
      <c r="CN33" s="20">
        <v>1690.27</v>
      </c>
      <c r="CO33" s="20">
        <v>1690.27</v>
      </c>
      <c r="CP33" s="20">
        <v>1690.27</v>
      </c>
      <c r="CQ33" s="20">
        <v>1690.27</v>
      </c>
      <c r="CR33" s="20">
        <v>1690.27</v>
      </c>
      <c r="CS33" s="20">
        <v>1690.27</v>
      </c>
      <c r="CT33" s="20">
        <v>1690.27</v>
      </c>
      <c r="CU33" s="20">
        <v>1690.27</v>
      </c>
      <c r="CV33" s="20">
        <v>1690.27</v>
      </c>
      <c r="CW33" s="20">
        <v>1690.27</v>
      </c>
      <c r="CX33" s="20">
        <v>1690.27</v>
      </c>
      <c r="CY33" s="20">
        <v>1690.27</v>
      </c>
      <c r="CZ33" s="20">
        <v>1690.27</v>
      </c>
      <c r="DA33" s="20">
        <v>1690.27</v>
      </c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G33" s="24"/>
    </row>
    <row r="34" spans="1:163" s="17" customFormat="1" ht="31.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51" t="s">
        <v>39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40" t="s">
        <v>29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20">
        <f>16.498/1000</f>
        <v>0.016498000000000002</v>
      </c>
      <c r="CD34" s="20">
        <v>2233.1</v>
      </c>
      <c r="CE34" s="20">
        <v>2233.1</v>
      </c>
      <c r="CF34" s="20">
        <v>2233.1</v>
      </c>
      <c r="CG34" s="20">
        <v>2233.1</v>
      </c>
      <c r="CH34" s="20">
        <v>2233.1</v>
      </c>
      <c r="CI34" s="20">
        <v>2233.1</v>
      </c>
      <c r="CJ34" s="20">
        <v>2233.1</v>
      </c>
      <c r="CK34" s="20">
        <v>2233.1</v>
      </c>
      <c r="CL34" s="20">
        <v>2233.1</v>
      </c>
      <c r="CM34" s="20">
        <v>2233.1</v>
      </c>
      <c r="CN34" s="20">
        <v>2233.1</v>
      </c>
      <c r="CO34" s="20">
        <v>2233.1</v>
      </c>
      <c r="CP34" s="20">
        <v>2233.1</v>
      </c>
      <c r="CQ34" s="20">
        <v>2233.1</v>
      </c>
      <c r="CR34" s="20">
        <v>2233.1</v>
      </c>
      <c r="CS34" s="20">
        <v>2233.1</v>
      </c>
      <c r="CT34" s="20">
        <v>2233.1</v>
      </c>
      <c r="CU34" s="20">
        <v>2233.1</v>
      </c>
      <c r="CV34" s="20">
        <v>2233.1</v>
      </c>
      <c r="CW34" s="20">
        <v>2233.1</v>
      </c>
      <c r="CX34" s="20">
        <v>2233.1</v>
      </c>
      <c r="CY34" s="20">
        <v>2233.1</v>
      </c>
      <c r="CZ34" s="20">
        <v>2233.1</v>
      </c>
      <c r="DA34" s="20">
        <v>2233.1</v>
      </c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8"/>
      <c r="FG34" s="24"/>
    </row>
    <row r="35" spans="1:163" s="17" customFormat="1" ht="30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51" t="s">
        <v>40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40" t="s">
        <v>30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21">
        <f>7.325/1000</f>
        <v>0.007325</v>
      </c>
      <c r="CD35" s="21">
        <v>12.052999999999999</v>
      </c>
      <c r="CE35" s="21">
        <v>12.052999999999999</v>
      </c>
      <c r="CF35" s="21">
        <v>12.052999999999999</v>
      </c>
      <c r="CG35" s="21">
        <v>12.052999999999999</v>
      </c>
      <c r="CH35" s="21">
        <v>12.052999999999999</v>
      </c>
      <c r="CI35" s="21">
        <v>12.052999999999999</v>
      </c>
      <c r="CJ35" s="21">
        <v>12.052999999999999</v>
      </c>
      <c r="CK35" s="21">
        <v>12.052999999999999</v>
      </c>
      <c r="CL35" s="21">
        <v>12.052999999999999</v>
      </c>
      <c r="CM35" s="21">
        <v>12.052999999999999</v>
      </c>
      <c r="CN35" s="21">
        <v>12.052999999999999</v>
      </c>
      <c r="CO35" s="21">
        <v>12.052999999999999</v>
      </c>
      <c r="CP35" s="21">
        <v>12.052999999999999</v>
      </c>
      <c r="CQ35" s="21">
        <v>12.052999999999999</v>
      </c>
      <c r="CR35" s="21">
        <v>12.052999999999999</v>
      </c>
      <c r="CS35" s="21">
        <v>12.052999999999999</v>
      </c>
      <c r="CT35" s="21">
        <v>12.052999999999999</v>
      </c>
      <c r="CU35" s="21">
        <v>12.052999999999999</v>
      </c>
      <c r="CV35" s="21">
        <v>12.052999999999999</v>
      </c>
      <c r="CW35" s="21">
        <v>12.052999999999999</v>
      </c>
      <c r="CX35" s="21">
        <v>12.052999999999999</v>
      </c>
      <c r="CY35" s="21">
        <v>12.052999999999999</v>
      </c>
      <c r="CZ35" s="21">
        <v>12.052999999999999</v>
      </c>
      <c r="DA35" s="21">
        <v>12.052999999999999</v>
      </c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8"/>
      <c r="FG35" s="24"/>
    </row>
    <row r="36" spans="1:163" s="17" customFormat="1" ht="26.2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51" t="s">
        <v>41</v>
      </c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40" t="s">
        <v>31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21">
        <f>0.03/1000</f>
        <v>2.9999999999999997E-05</v>
      </c>
      <c r="CD36" s="21">
        <v>0.25</v>
      </c>
      <c r="CE36" s="21">
        <v>0.25</v>
      </c>
      <c r="CF36" s="21">
        <v>0.25</v>
      </c>
      <c r="CG36" s="21">
        <v>0.25</v>
      </c>
      <c r="CH36" s="21">
        <v>0.25</v>
      </c>
      <c r="CI36" s="21">
        <v>0.25</v>
      </c>
      <c r="CJ36" s="21">
        <v>0.25</v>
      </c>
      <c r="CK36" s="21">
        <v>0.25</v>
      </c>
      <c r="CL36" s="21">
        <v>0.25</v>
      </c>
      <c r="CM36" s="21">
        <v>0.25</v>
      </c>
      <c r="CN36" s="21">
        <v>0.25</v>
      </c>
      <c r="CO36" s="21">
        <v>0.25</v>
      </c>
      <c r="CP36" s="21">
        <v>0.25</v>
      </c>
      <c r="CQ36" s="21">
        <v>0.25</v>
      </c>
      <c r="CR36" s="21">
        <v>0.25</v>
      </c>
      <c r="CS36" s="21">
        <v>0.25</v>
      </c>
      <c r="CT36" s="21">
        <v>0.25</v>
      </c>
      <c r="CU36" s="21">
        <v>0.25</v>
      </c>
      <c r="CV36" s="21">
        <v>0.25</v>
      </c>
      <c r="CW36" s="21">
        <v>0.25</v>
      </c>
      <c r="CX36" s="21">
        <v>0.25</v>
      </c>
      <c r="CY36" s="21">
        <v>0.25</v>
      </c>
      <c r="CZ36" s="21">
        <v>0.25</v>
      </c>
      <c r="DA36" s="21">
        <v>0.25</v>
      </c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  <c r="FG36" s="24"/>
    </row>
    <row r="37" spans="1:163" s="17" customFormat="1" ht="18" customHeight="1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69" t="s">
        <v>34</v>
      </c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7" t="s">
        <v>32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18">
        <v>0.091</v>
      </c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0"/>
      <c r="FG37" s="24"/>
    </row>
    <row r="38" spans="1:163" s="17" customFormat="1" ht="15" customHeight="1">
      <c r="A38" s="61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22" t="s">
        <v>24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 t="s">
        <v>44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30" t="s">
        <v>25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22" t="s">
        <v>44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71">
        <f>SUM(CC41,CC42,CC43,CC44,CC45)</f>
        <v>0.006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76">
        <f>FG38-DB38</f>
        <v>37.094</v>
      </c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6"/>
      <c r="FG38" s="24">
        <v>37.1</v>
      </c>
    </row>
    <row r="39" spans="1:163" s="17" customFormat="1" ht="1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 t="s">
        <v>44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40" t="s">
        <v>26</v>
      </c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9" t="s">
        <v>44</v>
      </c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8"/>
      <c r="FG39" s="24"/>
    </row>
    <row r="40" spans="1:163" s="17" customFormat="1" ht="1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 t="s">
        <v>44</v>
      </c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40" t="s">
        <v>27</v>
      </c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9" t="s">
        <v>44</v>
      </c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8"/>
      <c r="FG40" s="24"/>
    </row>
    <row r="41" spans="1:163" s="17" customFormat="1" ht="1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51" t="s">
        <v>50</v>
      </c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40" t="s">
        <v>28</v>
      </c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20">
        <v>0</v>
      </c>
      <c r="CD41" s="20">
        <v>824.52</v>
      </c>
      <c r="CE41" s="20">
        <v>824.52</v>
      </c>
      <c r="CF41" s="20">
        <v>824.52</v>
      </c>
      <c r="CG41" s="20">
        <v>824.52</v>
      </c>
      <c r="CH41" s="20">
        <v>824.52</v>
      </c>
      <c r="CI41" s="20">
        <v>824.52</v>
      </c>
      <c r="CJ41" s="20">
        <v>824.52</v>
      </c>
      <c r="CK41" s="20">
        <v>824.52</v>
      </c>
      <c r="CL41" s="20">
        <v>824.52</v>
      </c>
      <c r="CM41" s="20">
        <v>824.52</v>
      </c>
      <c r="CN41" s="20">
        <v>824.52</v>
      </c>
      <c r="CO41" s="20">
        <v>824.52</v>
      </c>
      <c r="CP41" s="20">
        <v>824.52</v>
      </c>
      <c r="CQ41" s="20">
        <v>824.52</v>
      </c>
      <c r="CR41" s="20">
        <v>824.52</v>
      </c>
      <c r="CS41" s="20">
        <v>824.52</v>
      </c>
      <c r="CT41" s="20">
        <v>824.52</v>
      </c>
      <c r="CU41" s="20">
        <v>824.52</v>
      </c>
      <c r="CV41" s="20">
        <v>824.52</v>
      </c>
      <c r="CW41" s="20">
        <v>824.52</v>
      </c>
      <c r="CX41" s="20">
        <v>824.52</v>
      </c>
      <c r="CY41" s="20">
        <v>824.52</v>
      </c>
      <c r="CZ41" s="20">
        <v>824.52</v>
      </c>
      <c r="DA41" s="20">
        <v>824.52</v>
      </c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8"/>
      <c r="FG41" s="24"/>
    </row>
    <row r="42" spans="1:163" s="17" customFormat="1" ht="1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51" t="s">
        <v>51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40" t="s">
        <v>29</v>
      </c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20">
        <v>0</v>
      </c>
      <c r="CD42" s="20">
        <v>5806.0599999999995</v>
      </c>
      <c r="CE42" s="20">
        <v>5806.0599999999995</v>
      </c>
      <c r="CF42" s="20">
        <v>5806.0599999999995</v>
      </c>
      <c r="CG42" s="20">
        <v>5806.0599999999995</v>
      </c>
      <c r="CH42" s="20">
        <v>5806.0599999999995</v>
      </c>
      <c r="CI42" s="20">
        <v>5806.0599999999995</v>
      </c>
      <c r="CJ42" s="20">
        <v>5806.0599999999995</v>
      </c>
      <c r="CK42" s="20">
        <v>5806.0599999999995</v>
      </c>
      <c r="CL42" s="20">
        <v>5806.0599999999995</v>
      </c>
      <c r="CM42" s="20">
        <v>5806.0599999999995</v>
      </c>
      <c r="CN42" s="20">
        <v>5806.0599999999995</v>
      </c>
      <c r="CO42" s="20">
        <v>5806.0599999999995</v>
      </c>
      <c r="CP42" s="20">
        <v>5806.0599999999995</v>
      </c>
      <c r="CQ42" s="20">
        <v>5806.0599999999995</v>
      </c>
      <c r="CR42" s="20">
        <v>5806.0599999999995</v>
      </c>
      <c r="CS42" s="20">
        <v>5806.0599999999995</v>
      </c>
      <c r="CT42" s="20">
        <v>5806.0599999999995</v>
      </c>
      <c r="CU42" s="20">
        <v>5806.0599999999995</v>
      </c>
      <c r="CV42" s="20">
        <v>5806.0599999999995</v>
      </c>
      <c r="CW42" s="20">
        <v>5806.0599999999995</v>
      </c>
      <c r="CX42" s="20">
        <v>5806.0599999999995</v>
      </c>
      <c r="CY42" s="20">
        <v>5806.0599999999995</v>
      </c>
      <c r="CZ42" s="20">
        <v>5806.0599999999995</v>
      </c>
      <c r="DA42" s="20">
        <v>5806.0599999999995</v>
      </c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8"/>
      <c r="FG42" s="24"/>
    </row>
    <row r="43" spans="1:163" s="17" customFormat="1" ht="1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51" t="s">
        <v>42</v>
      </c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40" t="s">
        <v>30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21">
        <v>0</v>
      </c>
      <c r="CD43" s="21">
        <v>3929.8599999999997</v>
      </c>
      <c r="CE43" s="21">
        <v>3929.8599999999997</v>
      </c>
      <c r="CF43" s="21">
        <v>3929.8599999999997</v>
      </c>
      <c r="CG43" s="21">
        <v>3929.8599999999997</v>
      </c>
      <c r="CH43" s="21">
        <v>3929.8599999999997</v>
      </c>
      <c r="CI43" s="21">
        <v>3929.8599999999997</v>
      </c>
      <c r="CJ43" s="21">
        <v>3929.8599999999997</v>
      </c>
      <c r="CK43" s="21">
        <v>3929.8599999999997</v>
      </c>
      <c r="CL43" s="21">
        <v>3929.8599999999997</v>
      </c>
      <c r="CM43" s="21">
        <v>3929.8599999999997</v>
      </c>
      <c r="CN43" s="21">
        <v>3929.8599999999997</v>
      </c>
      <c r="CO43" s="21">
        <v>3929.8599999999997</v>
      </c>
      <c r="CP43" s="21">
        <v>3929.8599999999997</v>
      </c>
      <c r="CQ43" s="21">
        <v>3929.8599999999997</v>
      </c>
      <c r="CR43" s="21">
        <v>3929.8599999999997</v>
      </c>
      <c r="CS43" s="21">
        <v>3929.8599999999997</v>
      </c>
      <c r="CT43" s="21">
        <v>3929.8599999999997</v>
      </c>
      <c r="CU43" s="21">
        <v>3929.8599999999997</v>
      </c>
      <c r="CV43" s="21">
        <v>3929.8599999999997</v>
      </c>
      <c r="CW43" s="21">
        <v>3929.8599999999997</v>
      </c>
      <c r="CX43" s="21">
        <v>3929.8599999999997</v>
      </c>
      <c r="CY43" s="21">
        <v>3929.8599999999997</v>
      </c>
      <c r="CZ43" s="21">
        <v>3929.8599999999997</v>
      </c>
      <c r="DA43" s="21">
        <v>3929.8599999999997</v>
      </c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  <c r="FG43" s="24"/>
    </row>
    <row r="44" spans="1:163" s="17" customFormat="1" ht="1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51" t="s">
        <v>43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40" t="s">
        <v>31</v>
      </c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21">
        <v>0</v>
      </c>
      <c r="CD44" s="21">
        <v>0.11</v>
      </c>
      <c r="CE44" s="21">
        <v>0.11</v>
      </c>
      <c r="CF44" s="21">
        <v>0.11</v>
      </c>
      <c r="CG44" s="21">
        <v>0.11</v>
      </c>
      <c r="CH44" s="21">
        <v>0.11</v>
      </c>
      <c r="CI44" s="21">
        <v>0.11</v>
      </c>
      <c r="CJ44" s="21">
        <v>0.11</v>
      </c>
      <c r="CK44" s="21">
        <v>0.11</v>
      </c>
      <c r="CL44" s="21">
        <v>0.11</v>
      </c>
      <c r="CM44" s="21">
        <v>0.11</v>
      </c>
      <c r="CN44" s="21">
        <v>0.11</v>
      </c>
      <c r="CO44" s="21">
        <v>0.11</v>
      </c>
      <c r="CP44" s="21">
        <v>0.11</v>
      </c>
      <c r="CQ44" s="21">
        <v>0.11</v>
      </c>
      <c r="CR44" s="21">
        <v>0.11</v>
      </c>
      <c r="CS44" s="21">
        <v>0.11</v>
      </c>
      <c r="CT44" s="21">
        <v>0.11</v>
      </c>
      <c r="CU44" s="21">
        <v>0.11</v>
      </c>
      <c r="CV44" s="21">
        <v>0.11</v>
      </c>
      <c r="CW44" s="21">
        <v>0.11</v>
      </c>
      <c r="CX44" s="21">
        <v>0.11</v>
      </c>
      <c r="CY44" s="21">
        <v>0.11</v>
      </c>
      <c r="CZ44" s="21">
        <v>0.11</v>
      </c>
      <c r="DA44" s="21">
        <v>0.11</v>
      </c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  <c r="FG44" s="24"/>
    </row>
    <row r="45" spans="1:163" s="17" customFormat="1" ht="15" customHeight="1" thickBo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69" t="s">
        <v>34</v>
      </c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7" t="s">
        <v>32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18">
        <v>0.006</v>
      </c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  <c r="FG45" s="24"/>
    </row>
    <row r="46" spans="1:163" s="17" customFormat="1" ht="18.75" customHeight="1" thickBot="1">
      <c r="A46" s="36" t="s">
        <v>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2">
        <f>SUM(CC45,CC44,CC43,CC42,CC41,CC37,CC36,CC35,CC34,CC33,CC31,CC29,CC28,CC27,CC26,CC25,CC24,CC21,CC20,CC19,CC18,CC17,CC16,CC15)</f>
        <v>34.520506000000005</v>
      </c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3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  <c r="FG46" s="24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2019-07-16T12:40:56Z</cp:lastPrinted>
  <dcterms:created xsi:type="dcterms:W3CDTF">2008-10-01T13:21:49Z</dcterms:created>
  <dcterms:modified xsi:type="dcterms:W3CDTF">2019-09-06T06:48:04Z</dcterms:modified>
  <cp:category/>
  <cp:version/>
  <cp:contentType/>
  <cp:contentStatus/>
</cp:coreProperties>
</file>